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8195" windowHeight="7995" activeTab="0"/>
  </bookViews>
  <sheets>
    <sheet name="Расчетная модель" sheetId="1" r:id="rId1"/>
  </sheets>
  <definedNames>
    <definedName name="№1">'Расчетная модель'!$D$4</definedName>
    <definedName name="№2">'Расчетная модель'!$D$6</definedName>
    <definedName name="№3">'Расчетная модель'!$D$8</definedName>
    <definedName name="№4">'Расчетная модель'!$D$10</definedName>
    <definedName name="№5">'Расчетная модель'!$D$12</definedName>
  </definedNames>
  <calcPr fullCalcOnLoad="1"/>
</workbook>
</file>

<file path=xl/sharedStrings.xml><?xml version="1.0" encoding="utf-8"?>
<sst xmlns="http://schemas.openxmlformats.org/spreadsheetml/2006/main" count="56" uniqueCount="47">
  <si>
    <t>Блок управления выборкой</t>
  </si>
  <si>
    <t>Проект</t>
  </si>
  <si>
    <t>Статья</t>
  </si>
  <si>
    <t>Доходы по основной деятельности</t>
  </si>
  <si>
    <t>А/бетон</t>
  </si>
  <si>
    <t>Реализация материалов и п/фабрикатов</t>
  </si>
  <si>
    <t>Арматура АIII</t>
  </si>
  <si>
    <t>Аренда помещения</t>
  </si>
  <si>
    <t>Цементный раствор</t>
  </si>
  <si>
    <t>Аренда ЦБЗ</t>
  </si>
  <si>
    <t>Смотровые колодцы</t>
  </si>
  <si>
    <t>Устройство гасителя</t>
  </si>
  <si>
    <t>Возмездное пользование имуществом</t>
  </si>
  <si>
    <t>Сигнальные столбики</t>
  </si>
  <si>
    <t>Аренда АБЗ, АБК</t>
  </si>
  <si>
    <t>Деформационные швы с/п</t>
  </si>
  <si>
    <t>Найм ДСТ</t>
  </si>
  <si>
    <t>Очистка поверхности покрытия</t>
  </si>
  <si>
    <t>Автоуслуги</t>
  </si>
  <si>
    <t>Прочая реализация</t>
  </si>
  <si>
    <t>Посев трав</t>
  </si>
  <si>
    <t>Анализ рентабельности проектного портфеля</t>
  </si>
  <si>
    <t>№</t>
  </si>
  <si>
    <t>Доходы</t>
  </si>
  <si>
    <t>Затраты</t>
  </si>
  <si>
    <t>Валовая прибыль</t>
  </si>
  <si>
    <t>% ВП</t>
  </si>
  <si>
    <t>Строительство улично-дорожной сети</t>
  </si>
  <si>
    <t>Реконструкция аэропорта</t>
  </si>
  <si>
    <t>Восстановление покрытий ИВПП</t>
  </si>
  <si>
    <t>Ремонт автомобильной дороги</t>
  </si>
  <si>
    <t>Содержание участка а/д</t>
  </si>
  <si>
    <t>n..</t>
  </si>
  <si>
    <t>Итого</t>
  </si>
  <si>
    <t>Шаг 1</t>
  </si>
  <si>
    <t>На любом листе книги создаем блок управления выборкой. Во вкладке меню "Разработчик" для каждого проекта выбираем элемент управления формой -"Флажок".</t>
  </si>
  <si>
    <t>Шаг 2</t>
  </si>
  <si>
    <t>Настраиваем формат объектов и устанавливаем их связь с ячейками в столбце С. Если флажок "открыжен" - соответствующая ячейка С =ИСТИНА, если - нет, то =ЛОЖЬ.</t>
  </si>
  <si>
    <t>Шаг 3</t>
  </si>
  <si>
    <t>Шаг 4</t>
  </si>
  <si>
    <t xml:space="preserve">Привязываем необходимые таблицы к блоку управления простым умножением на метку. </t>
  </si>
  <si>
    <t>Таблица № 1. Фрагмент расшифровки доходной части портфеля</t>
  </si>
  <si>
    <t>Таблица № 2. Фрагмент расшифровки расходной части</t>
  </si>
  <si>
    <t>Сумма, тыс. руб.</t>
  </si>
  <si>
    <t>Преобразуем логические значения флажков в числовой формат с помощью функции Ч() в столбце D. Для удобства именуем каждую метку по номеру проекта.</t>
  </si>
  <si>
    <t>Таким образом, включать в расчет (исключать из расчета) можно любые данные в таблицах с аналитическим признаком "Проект" по всей книге MS Excel.</t>
  </si>
  <si>
    <t>Смоляная прядь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</si>
</sst>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6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5" tint="-0.499969989061355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ashDot"/>
    </border>
    <border>
      <left/>
      <right/>
      <top/>
      <bottom style="dashDot"/>
    </border>
    <border>
      <left/>
      <right style="thin"/>
      <top/>
      <bottom style="dashDot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9" fontId="0" fillId="0" borderId="17" xfId="56" applyFont="1" applyBorder="1" applyAlignment="1">
      <alignment vertical="center"/>
    </xf>
    <xf numFmtId="9" fontId="0" fillId="0" borderId="14" xfId="56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9" fontId="0" fillId="0" borderId="23" xfId="56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3" fontId="32" fillId="0" borderId="22" xfId="0" applyNumberFormat="1" applyFont="1" applyBorder="1" applyAlignment="1">
      <alignment vertical="center"/>
    </xf>
    <xf numFmtId="9" fontId="32" fillId="0" borderId="23" xfId="56" applyFont="1" applyBorder="1" applyAlignment="1">
      <alignment vertical="center"/>
    </xf>
    <xf numFmtId="0" fontId="42" fillId="34" borderId="0" xfId="0" applyFont="1" applyFill="1" applyAlignment="1">
      <alignment horizontal="center"/>
    </xf>
    <xf numFmtId="0" fontId="42" fillId="34" borderId="0" xfId="0" applyFont="1" applyFill="1" applyAlignment="1">
      <alignment horizontal="left"/>
    </xf>
    <xf numFmtId="0" fontId="42" fillId="34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nce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3</xdr:col>
      <xdr:colOff>866775</xdr:colOff>
      <xdr:row>31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95250" y="2438400"/>
          <a:ext cx="2438400" cy="3543300"/>
        </a:xfrm>
        <a:prstGeom prst="rect">
          <a:avLst/>
        </a:prstGeom>
        <a:solidFill>
          <a:srgbClr val="FFFFFF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Решение может  быть полезно в ситуациях, когда требуется быстро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(в один клик) нивелировать влияние тех или иных факторов на совокупный результат.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Допустим, оценить вклад отдельных бизнес-единиц в консолидированной отчетности  либо увидеть эффект от реализации или отказа от ряда проектов в инвестиционной программе.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примере использован портфель проектов сервисной компании (фрагмент).  Характер деятельности предполагает скользящий бюджет, при котором часть проектов в течение времени находится в  неопределенном статусе: переходящий, проект в стадии конкурса, проект на утверждении.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Решение позволяет  оперативно работать  с проектным портфелем в  его различных вариациях. </a:t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8</xdr:col>
      <xdr:colOff>9525</xdr:colOff>
      <xdr:row>16</xdr:row>
      <xdr:rowOff>133350</xdr:rowOff>
    </xdr:to>
    <xdr:sp>
      <xdr:nvSpPr>
        <xdr:cNvPr id="2" name="Полилиния 7"/>
        <xdr:cNvSpPr>
          <a:spLocks/>
        </xdr:cNvSpPr>
      </xdr:nvSpPr>
      <xdr:spPr>
        <a:xfrm>
          <a:off x="2857500" y="3114675"/>
          <a:ext cx="4476750" cy="123825"/>
        </a:xfrm>
        <a:custGeom>
          <a:pathLst>
            <a:path h="154559" w="4476750">
              <a:moveTo>
                <a:pt x="0" y="35719"/>
              </a:moveTo>
              <a:cubicBezTo>
                <a:pt x="167821" y="102846"/>
                <a:pt x="30819" y="55854"/>
                <a:pt x="404812" y="71437"/>
              </a:cubicBezTo>
              <a:cubicBezTo>
                <a:pt x="610455" y="80006"/>
                <a:pt x="819087" y="96561"/>
                <a:pt x="1023937" y="107156"/>
              </a:cubicBezTo>
              <a:cubicBezTo>
                <a:pt x="1123102" y="112285"/>
                <a:pt x="1222374" y="115093"/>
                <a:pt x="1321593" y="119062"/>
              </a:cubicBezTo>
              <a:cubicBezTo>
                <a:pt x="1384925" y="131729"/>
                <a:pt x="1430583" y="142875"/>
                <a:pt x="1500187" y="142875"/>
              </a:cubicBezTo>
              <a:cubicBezTo>
                <a:pt x="1587590" y="142875"/>
                <a:pt x="1674812" y="134938"/>
                <a:pt x="1762125" y="130969"/>
              </a:cubicBezTo>
              <a:cubicBezTo>
                <a:pt x="1785937" y="123031"/>
                <a:pt x="1809346" y="113760"/>
                <a:pt x="1833562" y="107156"/>
              </a:cubicBezTo>
              <a:cubicBezTo>
                <a:pt x="1853086" y="101831"/>
                <a:pt x="1874601" y="103469"/>
                <a:pt x="1893093" y="95250"/>
              </a:cubicBezTo>
              <a:cubicBezTo>
                <a:pt x="1911226" y="87191"/>
                <a:pt x="1922969" y="68405"/>
                <a:pt x="1940718" y="59531"/>
              </a:cubicBezTo>
              <a:cubicBezTo>
                <a:pt x="1963169" y="48306"/>
                <a:pt x="2012156" y="35719"/>
                <a:pt x="2012156" y="35719"/>
              </a:cubicBezTo>
              <a:cubicBezTo>
                <a:pt x="2119312" y="39688"/>
                <a:pt x="2226927" y="36955"/>
                <a:pt x="2333625" y="47625"/>
              </a:cubicBezTo>
              <a:cubicBezTo>
                <a:pt x="2347863" y="49049"/>
                <a:pt x="2356191" y="65800"/>
                <a:pt x="2369343" y="71437"/>
              </a:cubicBezTo>
              <a:cubicBezTo>
                <a:pt x="2384384" y="77883"/>
                <a:pt x="2400994" y="79794"/>
                <a:pt x="2416968" y="83344"/>
              </a:cubicBezTo>
              <a:cubicBezTo>
                <a:pt x="2502129" y="102269"/>
                <a:pt x="2493942" y="96836"/>
                <a:pt x="2607468" y="107156"/>
              </a:cubicBezTo>
              <a:cubicBezTo>
                <a:pt x="2749680" y="154559"/>
                <a:pt x="2655971" y="127937"/>
                <a:pt x="2988468" y="107156"/>
              </a:cubicBezTo>
              <a:cubicBezTo>
                <a:pt x="3000994" y="106373"/>
                <a:pt x="3011644" y="95690"/>
                <a:pt x="3024187" y="95250"/>
              </a:cubicBezTo>
              <a:cubicBezTo>
                <a:pt x="3238405" y="87734"/>
                <a:pt x="3452831" y="88214"/>
                <a:pt x="3667125" y="83344"/>
              </a:cubicBezTo>
              <a:lnTo>
                <a:pt x="4071937" y="71437"/>
              </a:lnTo>
              <a:cubicBezTo>
                <a:pt x="4188990" y="32421"/>
                <a:pt x="4057522" y="72690"/>
                <a:pt x="4345781" y="47625"/>
              </a:cubicBezTo>
              <a:cubicBezTo>
                <a:pt x="4358284" y="46538"/>
                <a:pt x="4369193" y="38180"/>
                <a:pt x="4381500" y="35719"/>
              </a:cubicBezTo>
              <a:cubicBezTo>
                <a:pt x="4476553" y="16708"/>
                <a:pt x="4451367" y="50762"/>
                <a:pt x="4476750" y="0"/>
              </a:cubicBezTo>
            </a:path>
          </a:pathLst>
        </a:custGeom>
        <a:solidFill>
          <a:srgbClr val="D9D9D9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15</xdr:row>
      <xdr:rowOff>180975</xdr:rowOff>
    </xdr:from>
    <xdr:to>
      <xdr:col>12</xdr:col>
      <xdr:colOff>0</xdr:colOff>
      <xdr:row>16</xdr:row>
      <xdr:rowOff>123825</xdr:rowOff>
    </xdr:to>
    <xdr:sp>
      <xdr:nvSpPr>
        <xdr:cNvPr id="3" name="Полилиния 8"/>
        <xdr:cNvSpPr>
          <a:spLocks/>
        </xdr:cNvSpPr>
      </xdr:nvSpPr>
      <xdr:spPr>
        <a:xfrm>
          <a:off x="7562850" y="3095625"/>
          <a:ext cx="3876675" cy="133350"/>
        </a:xfrm>
        <a:custGeom>
          <a:pathLst>
            <a:path h="154559" w="4476750">
              <a:moveTo>
                <a:pt x="0" y="35719"/>
              </a:moveTo>
              <a:cubicBezTo>
                <a:pt x="167821" y="102846"/>
                <a:pt x="30819" y="55854"/>
                <a:pt x="404812" y="71437"/>
              </a:cubicBezTo>
              <a:cubicBezTo>
                <a:pt x="610455" y="80006"/>
                <a:pt x="819087" y="96561"/>
                <a:pt x="1023937" y="107156"/>
              </a:cubicBezTo>
              <a:cubicBezTo>
                <a:pt x="1123102" y="112285"/>
                <a:pt x="1222374" y="115093"/>
                <a:pt x="1321593" y="119062"/>
              </a:cubicBezTo>
              <a:cubicBezTo>
                <a:pt x="1384925" y="131729"/>
                <a:pt x="1430583" y="142875"/>
                <a:pt x="1500187" y="142875"/>
              </a:cubicBezTo>
              <a:cubicBezTo>
                <a:pt x="1587590" y="142875"/>
                <a:pt x="1674812" y="134938"/>
                <a:pt x="1762125" y="130969"/>
              </a:cubicBezTo>
              <a:cubicBezTo>
                <a:pt x="1785937" y="123031"/>
                <a:pt x="1809346" y="113760"/>
                <a:pt x="1833562" y="107156"/>
              </a:cubicBezTo>
              <a:cubicBezTo>
                <a:pt x="1853086" y="101831"/>
                <a:pt x="1874601" y="103469"/>
                <a:pt x="1893093" y="95250"/>
              </a:cubicBezTo>
              <a:cubicBezTo>
                <a:pt x="1911226" y="87191"/>
                <a:pt x="1922969" y="68405"/>
                <a:pt x="1940718" y="59531"/>
              </a:cubicBezTo>
              <a:cubicBezTo>
                <a:pt x="1963169" y="48306"/>
                <a:pt x="2012156" y="35719"/>
                <a:pt x="2012156" y="35719"/>
              </a:cubicBezTo>
              <a:cubicBezTo>
                <a:pt x="2119312" y="39688"/>
                <a:pt x="2226927" y="36955"/>
                <a:pt x="2333625" y="47625"/>
              </a:cubicBezTo>
              <a:cubicBezTo>
                <a:pt x="2347863" y="49049"/>
                <a:pt x="2356191" y="65800"/>
                <a:pt x="2369343" y="71437"/>
              </a:cubicBezTo>
              <a:cubicBezTo>
                <a:pt x="2384384" y="77883"/>
                <a:pt x="2400994" y="79794"/>
                <a:pt x="2416968" y="83344"/>
              </a:cubicBezTo>
              <a:cubicBezTo>
                <a:pt x="2502129" y="102269"/>
                <a:pt x="2493942" y="96836"/>
                <a:pt x="2607468" y="107156"/>
              </a:cubicBezTo>
              <a:cubicBezTo>
                <a:pt x="2749680" y="154559"/>
                <a:pt x="2655971" y="127937"/>
                <a:pt x="2988468" y="107156"/>
              </a:cubicBezTo>
              <a:cubicBezTo>
                <a:pt x="3000994" y="106373"/>
                <a:pt x="3011644" y="95690"/>
                <a:pt x="3024187" y="95250"/>
              </a:cubicBezTo>
              <a:cubicBezTo>
                <a:pt x="3238405" y="87734"/>
                <a:pt x="3452831" y="88214"/>
                <a:pt x="3667125" y="83344"/>
              </a:cubicBezTo>
              <a:lnTo>
                <a:pt x="4071937" y="71437"/>
              </a:lnTo>
              <a:cubicBezTo>
                <a:pt x="4188990" y="32421"/>
                <a:pt x="4057522" y="72690"/>
                <a:pt x="4345781" y="47625"/>
              </a:cubicBezTo>
              <a:cubicBezTo>
                <a:pt x="4358284" y="46538"/>
                <a:pt x="4369193" y="38180"/>
                <a:pt x="4381500" y="35719"/>
              </a:cubicBezTo>
              <a:cubicBezTo>
                <a:pt x="4476553" y="16708"/>
                <a:pt x="4451367" y="50762"/>
                <a:pt x="4476750" y="0"/>
              </a:cubicBezTo>
            </a:path>
          </a:pathLst>
        </a:custGeom>
        <a:solidFill>
          <a:srgbClr val="D9D9D9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180975</xdr:colOff>
      <xdr:row>21</xdr:row>
      <xdr:rowOff>66675</xdr:rowOff>
    </xdr:from>
    <xdr:to>
      <xdr:col>10</xdr:col>
      <xdr:colOff>1524000</xdr:colOff>
      <xdr:row>24</xdr:row>
      <xdr:rowOff>133350</xdr:rowOff>
    </xdr:to>
    <xdr:sp>
      <xdr:nvSpPr>
        <xdr:cNvPr id="4" name="Прямоугольная выноска 9"/>
        <xdr:cNvSpPr>
          <a:spLocks/>
        </xdr:cNvSpPr>
      </xdr:nvSpPr>
      <xdr:spPr>
        <a:xfrm>
          <a:off x="8362950" y="4133850"/>
          <a:ext cx="1343025" cy="638175"/>
        </a:xfrm>
        <a:prstGeom prst="wedgeRectCallout">
          <a:avLst>
            <a:gd name="adj1" fmla="val -122944"/>
            <a:gd name="adj2" fmla="val -7759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Использование меток в итоговой форме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showGridLines="0" tabSelected="1" zoomScalePageLayoutView="0" workbookViewId="0" topLeftCell="A1">
      <selection activeCell="G34" sqref="G34"/>
    </sheetView>
  </sheetViews>
  <sheetFormatPr defaultColWidth="9.140625" defaultRowHeight="15"/>
  <cols>
    <col min="1" max="1" width="2.421875" style="0" customWidth="1"/>
    <col min="2" max="2" width="14.57421875" style="0" customWidth="1"/>
    <col min="3" max="3" width="8.00390625" style="0" bestFit="1" customWidth="1"/>
    <col min="4" max="4" width="13.140625" style="0" customWidth="1"/>
    <col min="5" max="5" width="4.7109375" style="0" customWidth="1"/>
    <col min="6" max="6" width="8.28125" style="0" customWidth="1"/>
    <col min="7" max="7" width="41.57421875" style="0" bestFit="1" customWidth="1"/>
    <col min="8" max="8" width="17.140625" style="0" bestFit="1" customWidth="1"/>
    <col min="9" max="9" width="3.57421875" style="0" customWidth="1"/>
    <col min="10" max="10" width="9.28125" style="0" bestFit="1" customWidth="1"/>
    <col min="11" max="11" width="31.7109375" style="0" bestFit="1" customWidth="1"/>
    <col min="12" max="12" width="17.140625" style="0" bestFit="1" customWidth="1"/>
  </cols>
  <sheetData>
    <row r="1" ht="18.75">
      <c r="B1" s="1"/>
    </row>
    <row r="2" spans="2:12" ht="15.75">
      <c r="B2" s="37" t="s">
        <v>0</v>
      </c>
      <c r="C2" s="37"/>
      <c r="D2" s="37"/>
      <c r="F2" s="38" t="s">
        <v>41</v>
      </c>
      <c r="G2" s="38"/>
      <c r="H2" s="38"/>
      <c r="I2" s="2"/>
      <c r="J2" s="38" t="s">
        <v>42</v>
      </c>
      <c r="K2" s="38"/>
      <c r="L2" s="38"/>
    </row>
    <row r="4" spans="2:12" ht="15">
      <c r="B4" s="3"/>
      <c r="C4" s="4" t="b">
        <v>0</v>
      </c>
      <c r="D4" s="5">
        <f>N($C$4)</f>
        <v>0</v>
      </c>
      <c r="F4" s="6" t="s">
        <v>1</v>
      </c>
      <c r="G4" s="7" t="s">
        <v>2</v>
      </c>
      <c r="H4" s="8" t="s">
        <v>43</v>
      </c>
      <c r="I4" s="9"/>
      <c r="J4" s="6" t="s">
        <v>1</v>
      </c>
      <c r="K4" s="10" t="s">
        <v>2</v>
      </c>
      <c r="L4" s="8" t="s">
        <v>43</v>
      </c>
    </row>
    <row r="5" spans="2:12" ht="15">
      <c r="B5" s="3"/>
      <c r="C5" s="4"/>
      <c r="D5" s="5"/>
      <c r="F5" s="11">
        <v>1</v>
      </c>
      <c r="G5" s="12" t="s">
        <v>3</v>
      </c>
      <c r="H5" s="13">
        <v>56000</v>
      </c>
      <c r="I5" s="14"/>
      <c r="J5" s="15">
        <v>1</v>
      </c>
      <c r="K5" s="16" t="s">
        <v>4</v>
      </c>
      <c r="L5" s="17">
        <v>12000</v>
      </c>
    </row>
    <row r="6" spans="2:12" ht="15">
      <c r="B6" s="3"/>
      <c r="C6" s="4" t="b">
        <v>0</v>
      </c>
      <c r="D6" s="5">
        <f>N($C$6)</f>
        <v>0</v>
      </c>
      <c r="F6" s="11">
        <v>1</v>
      </c>
      <c r="G6" s="12" t="s">
        <v>5</v>
      </c>
      <c r="H6" s="13">
        <v>7600</v>
      </c>
      <c r="I6" s="14"/>
      <c r="J6" s="11">
        <v>4</v>
      </c>
      <c r="K6" s="12" t="s">
        <v>6</v>
      </c>
      <c r="L6" s="18">
        <v>5600</v>
      </c>
    </row>
    <row r="7" spans="2:12" ht="12" customHeight="1">
      <c r="B7" s="3"/>
      <c r="C7" s="4"/>
      <c r="D7" s="5"/>
      <c r="F7" s="11">
        <v>1</v>
      </c>
      <c r="G7" s="12" t="s">
        <v>7</v>
      </c>
      <c r="H7" s="13">
        <v>4500</v>
      </c>
      <c r="I7" s="14"/>
      <c r="J7" s="11">
        <v>2</v>
      </c>
      <c r="K7" s="12" t="s">
        <v>8</v>
      </c>
      <c r="L7" s="18">
        <v>9000</v>
      </c>
    </row>
    <row r="8" spans="2:12" ht="15">
      <c r="B8" s="3"/>
      <c r="C8" s="4" t="b">
        <v>0</v>
      </c>
      <c r="D8" s="5">
        <f>N($C$8)</f>
        <v>0</v>
      </c>
      <c r="F8" s="11">
        <v>1</v>
      </c>
      <c r="G8" s="12" t="s">
        <v>9</v>
      </c>
      <c r="H8" s="13">
        <v>3000</v>
      </c>
      <c r="I8" s="14"/>
      <c r="J8" s="11">
        <v>1</v>
      </c>
      <c r="K8" s="12" t="s">
        <v>10</v>
      </c>
      <c r="L8" s="18">
        <v>3000</v>
      </c>
    </row>
    <row r="9" spans="2:12" ht="15">
      <c r="B9" s="3"/>
      <c r="C9" s="4"/>
      <c r="D9" s="5"/>
      <c r="F9" s="11">
        <v>2</v>
      </c>
      <c r="G9" s="12" t="s">
        <v>3</v>
      </c>
      <c r="H9" s="13">
        <v>250000</v>
      </c>
      <c r="I9" s="14"/>
      <c r="J9" s="11">
        <v>3</v>
      </c>
      <c r="K9" s="12" t="s">
        <v>11</v>
      </c>
      <c r="L9" s="18">
        <v>1200</v>
      </c>
    </row>
    <row r="10" spans="2:12" ht="15">
      <c r="B10" s="3"/>
      <c r="C10" s="4" t="b">
        <v>1</v>
      </c>
      <c r="D10" s="5">
        <f>N($C$10)</f>
        <v>1</v>
      </c>
      <c r="F10" s="11">
        <v>2</v>
      </c>
      <c r="G10" s="12" t="s">
        <v>12</v>
      </c>
      <c r="H10" s="13">
        <v>9000</v>
      </c>
      <c r="I10" s="14"/>
      <c r="J10" s="11">
        <v>3</v>
      </c>
      <c r="K10" s="12" t="s">
        <v>46</v>
      </c>
      <c r="L10" s="18">
        <v>700</v>
      </c>
    </row>
    <row r="11" spans="2:12" ht="15">
      <c r="B11" s="3"/>
      <c r="C11" s="4"/>
      <c r="D11" s="5"/>
      <c r="F11" s="11">
        <v>3</v>
      </c>
      <c r="G11" s="12" t="s">
        <v>3</v>
      </c>
      <c r="H11" s="13">
        <v>80000</v>
      </c>
      <c r="I11" s="14"/>
      <c r="J11" s="11">
        <v>2</v>
      </c>
      <c r="K11" s="12" t="s">
        <v>13</v>
      </c>
      <c r="L11" s="18">
        <v>8000</v>
      </c>
    </row>
    <row r="12" spans="2:12" ht="18" customHeight="1">
      <c r="B12" s="3"/>
      <c r="C12" s="4" t="b">
        <v>1</v>
      </c>
      <c r="D12" s="5">
        <f>N($C$12)</f>
        <v>1</v>
      </c>
      <c r="F12" s="11">
        <v>3</v>
      </c>
      <c r="G12" s="12" t="s">
        <v>14</v>
      </c>
      <c r="H12" s="13">
        <v>7000</v>
      </c>
      <c r="I12" s="14"/>
      <c r="J12" s="11">
        <v>2</v>
      </c>
      <c r="K12" s="12" t="s">
        <v>15</v>
      </c>
      <c r="L12" s="18">
        <v>2400</v>
      </c>
    </row>
    <row r="13" spans="6:12" ht="15">
      <c r="F13" s="11">
        <v>4</v>
      </c>
      <c r="G13" s="12" t="s">
        <v>3</v>
      </c>
      <c r="H13" s="13">
        <v>35000</v>
      </c>
      <c r="I13" s="14"/>
      <c r="J13" s="11">
        <v>5</v>
      </c>
      <c r="K13" s="12" t="s">
        <v>16</v>
      </c>
      <c r="L13" s="18">
        <v>4100</v>
      </c>
    </row>
    <row r="14" spans="6:12" ht="15">
      <c r="F14" s="11">
        <v>5</v>
      </c>
      <c r="G14" s="12" t="s">
        <v>3</v>
      </c>
      <c r="H14" s="13">
        <v>15000</v>
      </c>
      <c r="I14" s="14"/>
      <c r="J14" s="11">
        <v>3</v>
      </c>
      <c r="K14" s="12" t="s">
        <v>17</v>
      </c>
      <c r="L14" s="18">
        <v>1500</v>
      </c>
    </row>
    <row r="15" spans="6:12" ht="15">
      <c r="F15" s="11">
        <v>5</v>
      </c>
      <c r="G15" s="12" t="s">
        <v>18</v>
      </c>
      <c r="H15" s="13">
        <v>1800</v>
      </c>
      <c r="I15" s="14"/>
      <c r="J15" s="11">
        <v>4</v>
      </c>
      <c r="K15" s="12" t="s">
        <v>4</v>
      </c>
      <c r="L15" s="18">
        <v>14700</v>
      </c>
    </row>
    <row r="16" spans="6:12" ht="15">
      <c r="F16" s="19">
        <v>5</v>
      </c>
      <c r="G16" s="20" t="s">
        <v>19</v>
      </c>
      <c r="H16" s="21">
        <v>600</v>
      </c>
      <c r="I16" s="14"/>
      <c r="J16" s="19">
        <v>1</v>
      </c>
      <c r="K16" s="20" t="s">
        <v>20</v>
      </c>
      <c r="L16" s="21">
        <v>500</v>
      </c>
    </row>
    <row r="18" spans="6:12" ht="15.75">
      <c r="F18" s="39" t="s">
        <v>21</v>
      </c>
      <c r="G18" s="39"/>
      <c r="H18" s="39"/>
      <c r="I18" s="39"/>
      <c r="J18" s="39"/>
      <c r="K18" s="39"/>
      <c r="L18" s="39"/>
    </row>
    <row r="19" spans="6:12" ht="15">
      <c r="F19" s="22" t="s">
        <v>22</v>
      </c>
      <c r="G19" s="23" t="s">
        <v>1</v>
      </c>
      <c r="H19" s="24" t="s">
        <v>23</v>
      </c>
      <c r="I19" s="24"/>
      <c r="J19" s="24" t="s">
        <v>24</v>
      </c>
      <c r="K19" s="24" t="s">
        <v>25</v>
      </c>
      <c r="L19" s="25" t="s">
        <v>26</v>
      </c>
    </row>
    <row r="20" spans="6:12" ht="15">
      <c r="F20" s="15">
        <v>1</v>
      </c>
      <c r="G20" s="16" t="s">
        <v>27</v>
      </c>
      <c r="H20" s="26">
        <f>SUMIF($F$5:$F$16,$F20,$H$5:$H$16)*№1</f>
        <v>0</v>
      </c>
      <c r="I20" s="26"/>
      <c r="J20" s="26">
        <f>SUMIF($J$5:$J$16,$F20,$L$5:$L$16)*№1</f>
        <v>0</v>
      </c>
      <c r="K20" s="26">
        <f>H20-J20</f>
        <v>0</v>
      </c>
      <c r="L20" s="27">
        <f>IF($H20=0,0,$K20/$H20)</f>
        <v>0</v>
      </c>
    </row>
    <row r="21" spans="6:12" ht="15">
      <c r="F21" s="11">
        <v>2</v>
      </c>
      <c r="G21" s="12" t="s">
        <v>28</v>
      </c>
      <c r="H21" s="14">
        <f>SUMIF($F$5:$F$16,$F21,$H$5:$H$16)*№2</f>
        <v>0</v>
      </c>
      <c r="I21" s="14"/>
      <c r="J21" s="14">
        <f>SUMIF($J$5:$J$16,$F21,$L$5:$L$16)*№2</f>
        <v>0</v>
      </c>
      <c r="K21" s="14">
        <f>H21-J21</f>
        <v>0</v>
      </c>
      <c r="L21" s="28">
        <f>IF($H21=0,0,$K21/$H21)</f>
        <v>0</v>
      </c>
    </row>
    <row r="22" spans="6:12" ht="15">
      <c r="F22" s="11">
        <v>3</v>
      </c>
      <c r="G22" s="12" t="s">
        <v>29</v>
      </c>
      <c r="H22" s="14">
        <f>SUMIF($F$5:$F$16,$F22,$H$5:$H$16)*№3</f>
        <v>0</v>
      </c>
      <c r="I22" s="14"/>
      <c r="J22" s="14">
        <f>SUMIF($J$5:$J$16,$F22,$L$5:$L$16)*№3</f>
        <v>0</v>
      </c>
      <c r="K22" s="14">
        <f>H22-J22</f>
        <v>0</v>
      </c>
      <c r="L22" s="28">
        <f>IF($H22=0,0,$K22/$H22)</f>
        <v>0</v>
      </c>
    </row>
    <row r="23" spans="6:12" ht="15">
      <c r="F23" s="11">
        <v>4</v>
      </c>
      <c r="G23" s="12" t="s">
        <v>30</v>
      </c>
      <c r="H23" s="14">
        <f>SUMIF($F$5:$F$16,$F23,$H$5:$H$16)*№4</f>
        <v>35000</v>
      </c>
      <c r="I23" s="14"/>
      <c r="J23" s="14">
        <f>SUMIF($J$5:$J$16,$F23,$L$5:$L$16)*№4</f>
        <v>20300</v>
      </c>
      <c r="K23" s="14">
        <f>H23-J23</f>
        <v>14700</v>
      </c>
      <c r="L23" s="28">
        <f>IF($H23=0,0,$K23/$H23)</f>
        <v>0.42</v>
      </c>
    </row>
    <row r="24" spans="6:12" ht="15">
      <c r="F24" s="11">
        <v>5</v>
      </c>
      <c r="G24" s="12" t="s">
        <v>31</v>
      </c>
      <c r="H24" s="14">
        <f>SUMIF($F$5:$F$16,$F24,$H$5:$H$16)*№5</f>
        <v>17400</v>
      </c>
      <c r="I24" s="14"/>
      <c r="J24" s="14">
        <f>SUMIF($J$5:$J$16,$F24,$L$5:$L$16)*№5</f>
        <v>4100</v>
      </c>
      <c r="K24" s="14">
        <f>H24-J24</f>
        <v>13300</v>
      </c>
      <c r="L24" s="28">
        <f>IF($H24=0,0,$K24/$H24)</f>
        <v>0.764367816091954</v>
      </c>
    </row>
    <row r="25" spans="6:12" ht="15">
      <c r="F25" s="29" t="s">
        <v>32</v>
      </c>
      <c r="G25" s="30"/>
      <c r="H25" s="31"/>
      <c r="I25" s="31"/>
      <c r="J25" s="31"/>
      <c r="K25" s="31"/>
      <c r="L25" s="32"/>
    </row>
    <row r="26" spans="6:12" ht="15">
      <c r="F26" s="33" t="s">
        <v>33</v>
      </c>
      <c r="G26" s="34"/>
      <c r="H26" s="35">
        <f>SUM(H20:H25)</f>
        <v>52400</v>
      </c>
      <c r="I26" s="35"/>
      <c r="J26" s="35">
        <f>SUM(J20:J25)</f>
        <v>24400</v>
      </c>
      <c r="K26" s="35">
        <f>SUM(K20:K25)</f>
        <v>28000</v>
      </c>
      <c r="L26" s="36">
        <f>IF($H26=0,0,$K26/$H26)</f>
        <v>0.5343511450381679</v>
      </c>
    </row>
    <row r="27" spans="6:7" ht="15">
      <c r="F27" t="s">
        <v>34</v>
      </c>
      <c r="G27" t="s">
        <v>35</v>
      </c>
    </row>
    <row r="28" spans="6:7" ht="15">
      <c r="F28" t="s">
        <v>36</v>
      </c>
      <c r="G28" t="s">
        <v>37</v>
      </c>
    </row>
    <row r="29" spans="6:7" ht="15">
      <c r="F29" t="s">
        <v>38</v>
      </c>
      <c r="G29" t="s">
        <v>44</v>
      </c>
    </row>
    <row r="30" spans="6:7" ht="15">
      <c r="F30" t="s">
        <v>39</v>
      </c>
      <c r="G30" t="s">
        <v>40</v>
      </c>
    </row>
    <row r="31" ht="15">
      <c r="F31" t="s">
        <v>45</v>
      </c>
    </row>
  </sheetData>
  <sheetProtection/>
  <mergeCells count="4">
    <mergeCell ref="B2:D2"/>
    <mergeCell ref="F2:H2"/>
    <mergeCell ref="J2:L2"/>
    <mergeCell ref="F18:L18"/>
  </mergeCells>
  <conditionalFormatting sqref="L19">
    <cfRule type="cellIs" priority="2" dxfId="1" operator="lessThan" stopIfTrue="1">
      <formula>0.15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Расчетная содель</dc:title>
  <dc:subject/>
  <dc:creator/>
  <cp:keywords/>
  <dc:description>Подготовлено на базе материалов ФСС «Система Финансовый директор»</dc:description>
  <cp:lastModifiedBy>martynova</cp:lastModifiedBy>
  <dcterms:created xsi:type="dcterms:W3CDTF">2015-02-01T15:05:25Z</dcterms:created>
  <dcterms:modified xsi:type="dcterms:W3CDTF">2015-04-24T09:37:02Z</dcterms:modified>
  <cp:category/>
  <cp:version/>
  <cp:contentType/>
  <cp:contentStatus/>
</cp:coreProperties>
</file>